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545"/>
  </bookViews>
  <sheets>
    <sheet name="Bithal" sheetId="4" r:id="rId1"/>
  </sheets>
  <calcPr calcId="124519"/>
</workbook>
</file>

<file path=xl/calcChain.xml><?xml version="1.0" encoding="utf-8"?>
<calcChain xmlns="http://schemas.openxmlformats.org/spreadsheetml/2006/main">
  <c r="N30" i="4"/>
  <c r="N29"/>
  <c r="N31"/>
  <c r="N32"/>
  <c r="M30"/>
  <c r="O30" s="1"/>
  <c r="P33"/>
  <c r="M32"/>
  <c r="M31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J9"/>
  <c r="I9"/>
  <c r="D9"/>
  <c r="Y21" l="1"/>
  <c r="Y25"/>
  <c r="Y32"/>
  <c r="Y31"/>
  <c r="Y29"/>
  <c r="Y17"/>
  <c r="Y19"/>
  <c r="Y23"/>
  <c r="Y27"/>
  <c r="Y18"/>
  <c r="Y20"/>
  <c r="Y22"/>
  <c r="Y24"/>
  <c r="Y26"/>
  <c r="Y28"/>
  <c r="T30"/>
  <c r="S30"/>
  <c r="Y30"/>
  <c r="N33"/>
  <c r="O26"/>
  <c r="K26" s="1"/>
  <c r="O18"/>
  <c r="K18" s="1"/>
  <c r="O22"/>
  <c r="K22" s="1"/>
  <c r="O31"/>
  <c r="K31" s="1"/>
  <c r="M33"/>
  <c r="O20"/>
  <c r="K20" s="1"/>
  <c r="O24"/>
  <c r="K24" s="1"/>
  <c r="O28"/>
  <c r="K28" s="1"/>
  <c r="T32"/>
  <c r="T20"/>
  <c r="T24"/>
  <c r="T28"/>
  <c r="T18"/>
  <c r="T22"/>
  <c r="T26"/>
  <c r="T31"/>
  <c r="S29"/>
  <c r="S20"/>
  <c r="S24"/>
  <c r="S28"/>
  <c r="W28" s="1"/>
  <c r="S17"/>
  <c r="S19"/>
  <c r="S21"/>
  <c r="S23"/>
  <c r="S25"/>
  <c r="S27"/>
  <c r="S32"/>
  <c r="O17"/>
  <c r="K17" s="1"/>
  <c r="T17"/>
  <c r="S18"/>
  <c r="O19"/>
  <c r="K19" s="1"/>
  <c r="T19"/>
  <c r="O21"/>
  <c r="K21" s="1"/>
  <c r="T21"/>
  <c r="S22"/>
  <c r="O23"/>
  <c r="K23" s="1"/>
  <c r="T23"/>
  <c r="O25"/>
  <c r="K25" s="1"/>
  <c r="T25"/>
  <c r="S26"/>
  <c r="O27"/>
  <c r="K27" s="1"/>
  <c r="T27"/>
  <c r="O29"/>
  <c r="K29" s="1"/>
  <c r="T29"/>
  <c r="S31"/>
  <c r="O32"/>
  <c r="K32" s="1"/>
  <c r="W24" l="1"/>
  <c r="W30"/>
  <c r="Y33"/>
  <c r="W32"/>
  <c r="W26"/>
  <c r="W31"/>
  <c r="W17"/>
  <c r="W27"/>
  <c r="W29"/>
  <c r="W23"/>
  <c r="W22"/>
  <c r="T33"/>
  <c r="W25"/>
  <c r="W21"/>
  <c r="W19"/>
  <c r="W18"/>
  <c r="W20"/>
  <c r="S33"/>
  <c r="O33"/>
  <c r="W33" l="1"/>
</calcChain>
</file>

<file path=xl/sharedStrings.xml><?xml version="1.0" encoding="utf-8"?>
<sst xmlns="http://schemas.openxmlformats.org/spreadsheetml/2006/main" count="128" uniqueCount="89">
  <si>
    <t>FORM B</t>
  </si>
  <si>
    <t>Rate of Minimum Wages and since the date ……………………</t>
  </si>
  <si>
    <t>Rates</t>
  </si>
  <si>
    <t>Highly Skilled</t>
  </si>
  <si>
    <t>Skilled</t>
  </si>
  <si>
    <t>Semi-skilled</t>
  </si>
  <si>
    <t>Un Skilled</t>
  </si>
  <si>
    <t>Basic</t>
  </si>
  <si>
    <t>VDA</t>
  </si>
  <si>
    <t>Name of Estt. ……………………………………………………………………………………………</t>
  </si>
  <si>
    <t>Name of Owner ……………………………………………………………………….</t>
  </si>
  <si>
    <t>Peasfill Services</t>
  </si>
  <si>
    <t>LIN ………………………………………….</t>
  </si>
  <si>
    <t>Sr. No.</t>
  </si>
  <si>
    <t>Name</t>
  </si>
  <si>
    <t>Rate of Wage
USW/SSW/SW/ HSW</t>
  </si>
  <si>
    <t>No. of Days Worked</t>
  </si>
  <si>
    <t>Overtime Hours</t>
  </si>
  <si>
    <t>TOTAL BASIC + VDA</t>
  </si>
  <si>
    <t>Trv. Allowance</t>
  </si>
  <si>
    <t>Spl. Allow 10% (Bas + VDA)</t>
  </si>
  <si>
    <t>TOTAL WAGES</t>
  </si>
  <si>
    <t>Deduction</t>
  </si>
  <si>
    <t>NET WAGES</t>
  </si>
  <si>
    <t>Employer Share PF</t>
  </si>
  <si>
    <t xml:space="preserve">Reciept of Employee </t>
  </si>
  <si>
    <t>Date of Payment</t>
  </si>
  <si>
    <t>EL Availed</t>
  </si>
  <si>
    <t>HPL/SL Availed</t>
  </si>
  <si>
    <t>CL Availed</t>
  </si>
  <si>
    <t>PF Deduct'n</t>
  </si>
  <si>
    <t>S-Skilled</t>
  </si>
  <si>
    <t>U .S.W</t>
  </si>
  <si>
    <t>Naresh Kumar</t>
  </si>
  <si>
    <t>Total</t>
  </si>
  <si>
    <t>stiching charges</t>
  </si>
  <si>
    <t>Father Name</t>
  </si>
  <si>
    <t>Account No.</t>
  </si>
  <si>
    <t xml:space="preserve">IFSC Code </t>
  </si>
  <si>
    <t>SBIN0006988</t>
  </si>
  <si>
    <t>Other pyament, if any Height allowance</t>
  </si>
  <si>
    <t>HPSC0000414</t>
  </si>
  <si>
    <t>account changed</t>
  </si>
  <si>
    <t>Suresh Kumar</t>
  </si>
  <si>
    <t>Nita Devi</t>
  </si>
  <si>
    <t>Indra Devi</t>
  </si>
  <si>
    <t>Tave Ram</t>
  </si>
  <si>
    <t>Shanti Devi</t>
  </si>
  <si>
    <t>Sant Ram</t>
  </si>
  <si>
    <t>Kamal Kumar</t>
  </si>
  <si>
    <t>Mukesh Kumar</t>
  </si>
  <si>
    <t>Tara Devi</t>
  </si>
  <si>
    <t>Sanjay Kumar</t>
  </si>
  <si>
    <t>Praveeen</t>
  </si>
  <si>
    <t>Sitar Mohammad</t>
  </si>
  <si>
    <t>Rachna</t>
  </si>
  <si>
    <t>Ram Varich</t>
  </si>
  <si>
    <t>D/O Jiya Lal</t>
  </si>
  <si>
    <t>w/o Dayal Chand</t>
  </si>
  <si>
    <t>w/o Megh Ram</t>
  </si>
  <si>
    <t>Chenu Ram</t>
  </si>
  <si>
    <t>w/o Permeshver</t>
  </si>
  <si>
    <t>Mansa Ram</t>
  </si>
  <si>
    <t>Bhajan Dass</t>
  </si>
  <si>
    <t>Hem chand</t>
  </si>
  <si>
    <t>Devi Prasad</t>
  </si>
  <si>
    <t>Nokh Ram</t>
  </si>
  <si>
    <t>W/o Gopal Singh</t>
  </si>
  <si>
    <t>S/o Tara Chand</t>
  </si>
  <si>
    <t>S/o Sher Pal</t>
  </si>
  <si>
    <t>S/O Hassan Ali</t>
  </si>
  <si>
    <t>D/o Fakir Chand</t>
  </si>
  <si>
    <t>Category</t>
  </si>
  <si>
    <t>Semi- Skilled</t>
  </si>
  <si>
    <t>Un-Skilled</t>
  </si>
  <si>
    <t>21170001000 29955</t>
  </si>
  <si>
    <t>17110001010 17534</t>
  </si>
  <si>
    <t>154301100 34989</t>
  </si>
  <si>
    <t>21170001000 42752</t>
  </si>
  <si>
    <t>SBIN0008872</t>
  </si>
  <si>
    <t>PUNB0211700</t>
  </si>
  <si>
    <t>HPSC0000441</t>
  </si>
  <si>
    <t>SBIN0015030</t>
  </si>
  <si>
    <t>SBIN0051377</t>
  </si>
  <si>
    <t>PUNB0171100</t>
  </si>
  <si>
    <t>UCBA0001543</t>
  </si>
  <si>
    <t>FORMAT FOR WAGE REGISTER BITHAL</t>
  </si>
  <si>
    <t>Wage Period From ……01-03-2020 to 31-03-2020……………………. (Monthly/Fortnighlty/Weekly/Daily/Piece Rated)</t>
  </si>
  <si>
    <t xml:space="preserve">Recovery, if any One day excess paid in February, 2020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</si>
</sst>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/>
    <xf numFmtId="0" fontId="0" fillId="0" borderId="1" xfId="0" applyFont="1" applyBorder="1"/>
    <xf numFmtId="0" fontId="0" fillId="0" borderId="1" xfId="0" applyFon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42"/>
  <sheetViews>
    <sheetView tabSelected="1" topLeftCell="E17" workbookViewId="0">
      <selection activeCell="V33" sqref="V33"/>
    </sheetView>
  </sheetViews>
  <sheetFormatPr defaultRowHeight="15"/>
  <cols>
    <col min="1" max="1" width="4.5703125" style="3" customWidth="1"/>
    <col min="2" max="2" width="5.28515625" style="3" customWidth="1"/>
    <col min="3" max="3" width="13.7109375" style="3" customWidth="1"/>
    <col min="4" max="4" width="9.140625" style="3"/>
    <col min="5" max="5" width="16" style="3" bestFit="1" customWidth="1"/>
    <col min="6" max="6" width="16" style="3" customWidth="1"/>
    <col min="7" max="7" width="19" style="3" customWidth="1"/>
    <col min="8" max="8" width="16.140625" style="3" customWidth="1"/>
    <col min="9" max="9" width="6" style="3" customWidth="1"/>
    <col min="10" max="10" width="4.85546875" style="3" customWidth="1"/>
    <col min="11" max="11" width="8.42578125" style="3" customWidth="1"/>
    <col min="12" max="12" width="0.140625" style="3" customWidth="1"/>
    <col min="13" max="13" width="7.5703125" style="3" customWidth="1"/>
    <col min="14" max="14" width="6.140625" style="3" customWidth="1"/>
    <col min="15" max="15" width="7.7109375" style="3" customWidth="1"/>
    <col min="16" max="16" width="5.85546875" style="3" customWidth="1"/>
    <col min="17" max="17" width="6.7109375" style="3" customWidth="1"/>
    <col min="18" max="18" width="8" style="3" customWidth="1"/>
    <col min="19" max="19" width="6.85546875" style="3" customWidth="1"/>
    <col min="20" max="20" width="6.5703125" style="3" customWidth="1"/>
    <col min="21" max="21" width="6.42578125" style="3" hidden="1" customWidth="1"/>
    <col min="22" max="22" width="8.5703125" style="3" customWidth="1"/>
    <col min="23" max="23" width="7.140625" style="3" customWidth="1"/>
    <col min="24" max="24" width="7.28515625" style="3" hidden="1" customWidth="1"/>
    <col min="25" max="25" width="6.5703125" style="3" customWidth="1"/>
    <col min="26" max="26" width="2.140625" style="3" customWidth="1"/>
    <col min="27" max="28" width="3.140625" style="3" customWidth="1"/>
    <col min="29" max="29" width="4.7109375" style="3" customWidth="1"/>
    <col min="30" max="30" width="5.42578125" style="3" customWidth="1"/>
    <col min="31" max="16384" width="9.140625" style="3"/>
  </cols>
  <sheetData>
    <row r="1" spans="1:30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11"/>
      <c r="AA1" s="11"/>
      <c r="AB1" s="11"/>
      <c r="AC1" s="11"/>
      <c r="AD1" s="11"/>
    </row>
    <row r="2" spans="1:30" ht="18.75">
      <c r="A2" s="12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ht="18.75">
      <c r="A3" s="25" t="s">
        <v>86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15"/>
      <c r="AA3" s="15"/>
      <c r="AB3" s="15"/>
      <c r="AC3" s="15"/>
      <c r="AD3" s="15"/>
    </row>
    <row r="4" spans="1:30">
      <c r="C4" s="4"/>
      <c r="D4" s="4"/>
      <c r="E4" s="4"/>
      <c r="F4" s="4"/>
      <c r="G4" s="4"/>
      <c r="H4" s="4"/>
      <c r="I4" s="4"/>
      <c r="J4" s="4"/>
      <c r="K4" s="4"/>
      <c r="L4" s="4"/>
    </row>
    <row r="5" spans="1:30">
      <c r="B5" s="26" t="s">
        <v>1</v>
      </c>
      <c r="C5" s="26"/>
      <c r="D5" s="26"/>
      <c r="E5" s="26"/>
      <c r="F5" s="26"/>
      <c r="G5" s="26"/>
      <c r="H5" s="26"/>
      <c r="I5" s="26"/>
      <c r="J5" s="26"/>
      <c r="K5" s="20"/>
      <c r="L5" s="20"/>
    </row>
    <row r="6" spans="1:30" ht="45">
      <c r="A6" s="1"/>
      <c r="B6" s="1" t="s">
        <v>2</v>
      </c>
      <c r="C6" s="2" t="s">
        <v>3</v>
      </c>
      <c r="D6" s="2" t="s">
        <v>4</v>
      </c>
      <c r="E6" s="2"/>
      <c r="F6" s="2"/>
      <c r="G6" s="2"/>
      <c r="H6" s="2"/>
      <c r="I6" s="2" t="s">
        <v>5</v>
      </c>
      <c r="J6" s="2" t="s">
        <v>6</v>
      </c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B7" s="3" t="s">
        <v>7</v>
      </c>
      <c r="C7" s="4"/>
      <c r="D7" s="4">
        <v>494</v>
      </c>
      <c r="E7" s="4"/>
      <c r="F7" s="4"/>
      <c r="G7" s="4"/>
      <c r="H7" s="4"/>
      <c r="I7" s="4">
        <v>410</v>
      </c>
      <c r="J7" s="4">
        <v>350</v>
      </c>
      <c r="K7" s="4"/>
      <c r="L7" s="4"/>
    </row>
    <row r="8" spans="1:30">
      <c r="B8" s="3" t="s">
        <v>8</v>
      </c>
      <c r="C8" s="4"/>
      <c r="D8" s="4">
        <v>75</v>
      </c>
      <c r="E8" s="4"/>
      <c r="F8" s="4"/>
      <c r="G8" s="4"/>
      <c r="H8" s="4"/>
      <c r="I8" s="4">
        <v>62</v>
      </c>
      <c r="J8" s="4">
        <v>53</v>
      </c>
      <c r="K8" s="4"/>
      <c r="L8" s="4"/>
    </row>
    <row r="9" spans="1:30">
      <c r="C9" s="4"/>
      <c r="D9" s="4">
        <f>SUM(D7:D8)</f>
        <v>569</v>
      </c>
      <c r="E9" s="4"/>
      <c r="F9" s="4"/>
      <c r="G9" s="4"/>
      <c r="H9" s="4"/>
      <c r="I9" s="4">
        <f>SUM(I7:I8)</f>
        <v>472</v>
      </c>
      <c r="J9" s="4">
        <f t="shared" ref="J9" si="0">SUM(J7:J8)</f>
        <v>403</v>
      </c>
      <c r="K9" s="4"/>
      <c r="L9" s="4"/>
    </row>
    <row r="10" spans="1:30"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30">
      <c r="B11" s="3" t="s">
        <v>9</v>
      </c>
      <c r="C11" s="4"/>
      <c r="D11" s="4"/>
      <c r="E11" s="4"/>
      <c r="F11" s="4"/>
      <c r="G11" s="4"/>
      <c r="H11" s="4"/>
      <c r="I11" s="4"/>
      <c r="J11" s="4"/>
      <c r="K11" s="4"/>
      <c r="L11" s="4"/>
      <c r="N11" s="3" t="s">
        <v>10</v>
      </c>
      <c r="P11" s="3" t="s">
        <v>11</v>
      </c>
      <c r="V11" s="3" t="s">
        <v>12</v>
      </c>
    </row>
    <row r="12" spans="1:30"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30">
      <c r="B13" s="3" t="s">
        <v>87</v>
      </c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30"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30" ht="22.5" customHeight="1">
      <c r="A15" s="21" t="s">
        <v>13</v>
      </c>
      <c r="B15" s="21"/>
      <c r="C15" s="21" t="s">
        <v>14</v>
      </c>
      <c r="D15" s="21" t="s">
        <v>15</v>
      </c>
      <c r="E15" s="21" t="s">
        <v>36</v>
      </c>
      <c r="F15" s="19"/>
      <c r="G15" s="21" t="s">
        <v>37</v>
      </c>
      <c r="H15" s="21" t="s">
        <v>38</v>
      </c>
      <c r="I15" s="21" t="s">
        <v>16</v>
      </c>
      <c r="J15" s="21" t="s">
        <v>17</v>
      </c>
      <c r="K15" s="19"/>
      <c r="L15" s="19"/>
      <c r="M15" s="21" t="s">
        <v>7</v>
      </c>
      <c r="N15" s="21" t="s">
        <v>8</v>
      </c>
      <c r="O15" s="21" t="s">
        <v>18</v>
      </c>
      <c r="P15" s="21" t="s">
        <v>19</v>
      </c>
      <c r="Q15" s="21" t="s">
        <v>20</v>
      </c>
      <c r="R15" s="22" t="s">
        <v>40</v>
      </c>
      <c r="S15" s="21" t="s">
        <v>21</v>
      </c>
      <c r="T15" s="21" t="s">
        <v>22</v>
      </c>
      <c r="U15" s="21"/>
      <c r="V15" s="21"/>
      <c r="W15" s="21" t="s">
        <v>23</v>
      </c>
      <c r="X15" s="19"/>
      <c r="Y15" s="21" t="s">
        <v>24</v>
      </c>
      <c r="Z15" s="21" t="s">
        <v>25</v>
      </c>
      <c r="AA15" s="21" t="s">
        <v>26</v>
      </c>
      <c r="AB15" s="21" t="s">
        <v>27</v>
      </c>
      <c r="AC15" s="21" t="s">
        <v>28</v>
      </c>
      <c r="AD15" s="21" t="s">
        <v>29</v>
      </c>
    </row>
    <row r="16" spans="1:30" ht="121.5" customHeight="1">
      <c r="A16" s="21"/>
      <c r="B16" s="21"/>
      <c r="C16" s="21"/>
      <c r="D16" s="21"/>
      <c r="E16" s="21"/>
      <c r="F16" s="20" t="s">
        <v>72</v>
      </c>
      <c r="G16" s="21"/>
      <c r="H16" s="21"/>
      <c r="I16" s="21"/>
      <c r="J16" s="21"/>
      <c r="K16" s="19"/>
      <c r="L16" s="19"/>
      <c r="M16" s="21"/>
      <c r="N16" s="21"/>
      <c r="O16" s="21"/>
      <c r="P16" s="21"/>
      <c r="Q16" s="21"/>
      <c r="R16" s="23"/>
      <c r="S16" s="21"/>
      <c r="T16" s="2" t="s">
        <v>30</v>
      </c>
      <c r="U16" s="2" t="s">
        <v>35</v>
      </c>
      <c r="V16" s="2" t="s">
        <v>88</v>
      </c>
      <c r="W16" s="21"/>
      <c r="X16" s="19"/>
      <c r="Y16" s="21"/>
      <c r="Z16" s="21"/>
      <c r="AA16" s="21"/>
      <c r="AB16" s="21"/>
      <c r="AC16" s="21"/>
      <c r="AD16" s="21"/>
    </row>
    <row r="17" spans="1:30">
      <c r="A17" s="3">
        <v>1</v>
      </c>
      <c r="C17" s="3" t="s">
        <v>43</v>
      </c>
      <c r="D17" s="5" t="s">
        <v>31</v>
      </c>
      <c r="E17" s="3" t="s">
        <v>56</v>
      </c>
      <c r="F17" s="3" t="s">
        <v>73</v>
      </c>
      <c r="G17">
        <v>41410103352</v>
      </c>
      <c r="H17" t="s">
        <v>41</v>
      </c>
      <c r="I17" s="5">
        <v>26</v>
      </c>
      <c r="J17" s="5">
        <v>0</v>
      </c>
      <c r="K17" s="5">
        <f t="shared" ref="K17:K32" si="1">O17/I17</f>
        <v>472</v>
      </c>
      <c r="L17" s="5"/>
      <c r="M17" s="6">
        <f>410*I17</f>
        <v>10660</v>
      </c>
      <c r="N17" s="6">
        <f>I8*I17</f>
        <v>1612</v>
      </c>
      <c r="O17" s="6">
        <f t="shared" ref="O17:O32" si="2">ROUND(+M17+N17,0)</f>
        <v>12272</v>
      </c>
      <c r="P17" s="10">
        <v>0</v>
      </c>
      <c r="Q17" s="6">
        <v>0</v>
      </c>
      <c r="R17" s="6">
        <v>0</v>
      </c>
      <c r="S17" s="6">
        <f t="shared" ref="S17:S32" si="3">ROUND(M17+N17+P17+Q17+R17,0)</f>
        <v>12272</v>
      </c>
      <c r="T17" s="6">
        <f t="shared" ref="T17:T32" si="4">ROUND(0.12*(M17+N17),0)</f>
        <v>1473</v>
      </c>
      <c r="U17" s="6">
        <v>0</v>
      </c>
      <c r="V17" s="6">
        <v>472</v>
      </c>
      <c r="W17" s="20">
        <f t="shared" ref="W17:W32" si="5">ROUND(S17-T17-U17-V17,0)</f>
        <v>10327</v>
      </c>
      <c r="X17" s="6"/>
      <c r="Y17" s="6">
        <f>ROUND(0.13*(M17+N17),0)</f>
        <v>1595</v>
      </c>
      <c r="Z17" s="7"/>
      <c r="AA17" s="7"/>
      <c r="AB17" s="6"/>
      <c r="AC17" s="6"/>
      <c r="AD17" s="6"/>
    </row>
    <row r="18" spans="1:30">
      <c r="A18" s="3">
        <v>2</v>
      </c>
      <c r="C18" s="3" t="s">
        <v>44</v>
      </c>
      <c r="D18" s="5" t="s">
        <v>32</v>
      </c>
      <c r="E18" s="3" t="s">
        <v>57</v>
      </c>
      <c r="F18" s="3" t="s">
        <v>74</v>
      </c>
      <c r="G18">
        <v>31151067632</v>
      </c>
      <c r="H18" t="s">
        <v>79</v>
      </c>
      <c r="I18" s="5">
        <v>26</v>
      </c>
      <c r="J18" s="5">
        <v>0</v>
      </c>
      <c r="K18" s="5">
        <f t="shared" si="1"/>
        <v>403</v>
      </c>
      <c r="L18" s="5"/>
      <c r="M18" s="6">
        <f>350*I18</f>
        <v>9100</v>
      </c>
      <c r="N18" s="6">
        <f>J8*I18</f>
        <v>1378</v>
      </c>
      <c r="O18" s="6">
        <f t="shared" si="2"/>
        <v>10478</v>
      </c>
      <c r="P18" s="10">
        <v>0</v>
      </c>
      <c r="Q18" s="6">
        <v>0</v>
      </c>
      <c r="R18" s="6">
        <v>0</v>
      </c>
      <c r="S18" s="6">
        <f t="shared" si="3"/>
        <v>10478</v>
      </c>
      <c r="T18" s="6">
        <f t="shared" si="4"/>
        <v>1257</v>
      </c>
      <c r="U18" s="6">
        <v>0</v>
      </c>
      <c r="V18" s="6">
        <v>403</v>
      </c>
      <c r="W18" s="20">
        <f t="shared" si="5"/>
        <v>8818</v>
      </c>
      <c r="X18" s="6"/>
      <c r="Y18" s="6">
        <f t="shared" ref="Y18:Y33" si="6">ROUND(0.13*(M18+N18),0)</f>
        <v>1362</v>
      </c>
      <c r="Z18" s="7"/>
      <c r="AA18" s="7"/>
      <c r="AB18" s="6"/>
      <c r="AC18" s="6"/>
      <c r="AD18" s="6"/>
    </row>
    <row r="19" spans="1:30">
      <c r="A19" s="3">
        <v>3</v>
      </c>
      <c r="C19" s="3" t="s">
        <v>45</v>
      </c>
      <c r="D19" s="5" t="s">
        <v>32</v>
      </c>
      <c r="E19" s="3" t="s">
        <v>58</v>
      </c>
      <c r="F19" s="3" t="s">
        <v>74</v>
      </c>
      <c r="G19">
        <v>31151102997</v>
      </c>
      <c r="H19" t="s">
        <v>79</v>
      </c>
      <c r="I19" s="5">
        <v>26</v>
      </c>
      <c r="J19" s="5">
        <v>0</v>
      </c>
      <c r="K19" s="5">
        <f t="shared" si="1"/>
        <v>403</v>
      </c>
      <c r="L19" s="5"/>
      <c r="M19" s="6">
        <f t="shared" ref="M19:M32" si="7">350*I19</f>
        <v>9100</v>
      </c>
      <c r="N19" s="6">
        <f>J8*I19</f>
        <v>1378</v>
      </c>
      <c r="O19" s="6">
        <f t="shared" si="2"/>
        <v>10478</v>
      </c>
      <c r="P19" s="10">
        <v>0</v>
      </c>
      <c r="Q19" s="6">
        <v>0</v>
      </c>
      <c r="R19" s="6">
        <v>0</v>
      </c>
      <c r="S19" s="6">
        <f t="shared" si="3"/>
        <v>10478</v>
      </c>
      <c r="T19" s="6">
        <f t="shared" si="4"/>
        <v>1257</v>
      </c>
      <c r="U19" s="6">
        <v>0</v>
      </c>
      <c r="V19" s="6">
        <v>403</v>
      </c>
      <c r="W19" s="20">
        <f t="shared" si="5"/>
        <v>8818</v>
      </c>
      <c r="X19" s="6"/>
      <c r="Y19" s="6">
        <f t="shared" si="6"/>
        <v>1362</v>
      </c>
      <c r="Z19" s="7"/>
      <c r="AA19" s="7"/>
      <c r="AB19" s="6"/>
      <c r="AC19" s="6"/>
      <c r="AD19" s="6"/>
    </row>
    <row r="20" spans="1:30">
      <c r="A20" s="3">
        <v>4</v>
      </c>
      <c r="C20" s="3" t="s">
        <v>45</v>
      </c>
      <c r="D20" s="5" t="s">
        <v>32</v>
      </c>
      <c r="E20" s="3" t="s">
        <v>59</v>
      </c>
      <c r="F20" s="3" t="s">
        <v>74</v>
      </c>
      <c r="G20" t="s">
        <v>75</v>
      </c>
      <c r="H20" t="s">
        <v>80</v>
      </c>
      <c r="I20" s="5">
        <v>26</v>
      </c>
      <c r="J20" s="5">
        <v>0</v>
      </c>
      <c r="K20" s="5">
        <f t="shared" si="1"/>
        <v>403</v>
      </c>
      <c r="L20" s="5"/>
      <c r="M20" s="6">
        <f t="shared" si="7"/>
        <v>9100</v>
      </c>
      <c r="N20" s="6">
        <f>J8*I20</f>
        <v>1378</v>
      </c>
      <c r="O20" s="6">
        <f t="shared" si="2"/>
        <v>10478</v>
      </c>
      <c r="P20" s="10">
        <v>0</v>
      </c>
      <c r="Q20" s="6">
        <v>0</v>
      </c>
      <c r="R20" s="6">
        <v>0</v>
      </c>
      <c r="S20" s="6">
        <f t="shared" si="3"/>
        <v>10478</v>
      </c>
      <c r="T20" s="6">
        <f t="shared" si="4"/>
        <v>1257</v>
      </c>
      <c r="U20" s="6">
        <v>0</v>
      </c>
      <c r="V20" s="6">
        <v>403</v>
      </c>
      <c r="W20" s="20">
        <f t="shared" si="5"/>
        <v>8818</v>
      </c>
      <c r="X20" s="6"/>
      <c r="Y20" s="6">
        <f t="shared" si="6"/>
        <v>1362</v>
      </c>
      <c r="Z20" s="7"/>
      <c r="AA20" s="7"/>
      <c r="AB20" s="6"/>
      <c r="AC20" s="6"/>
      <c r="AD20" s="6"/>
    </row>
    <row r="21" spans="1:30">
      <c r="A21" s="3">
        <v>5</v>
      </c>
      <c r="C21" s="3" t="s">
        <v>46</v>
      </c>
      <c r="D21" s="5" t="s">
        <v>32</v>
      </c>
      <c r="E21" s="3" t="s">
        <v>60</v>
      </c>
      <c r="F21" s="3" t="s">
        <v>74</v>
      </c>
      <c r="G21">
        <v>30658345149</v>
      </c>
      <c r="H21" t="s">
        <v>79</v>
      </c>
      <c r="I21" s="5">
        <v>26</v>
      </c>
      <c r="J21" s="5">
        <v>0</v>
      </c>
      <c r="K21" s="5">
        <f t="shared" si="1"/>
        <v>403</v>
      </c>
      <c r="L21" s="5"/>
      <c r="M21" s="6">
        <f t="shared" si="7"/>
        <v>9100</v>
      </c>
      <c r="N21" s="6">
        <f>J8*I21</f>
        <v>1378</v>
      </c>
      <c r="O21" s="6">
        <f t="shared" si="2"/>
        <v>10478</v>
      </c>
      <c r="P21" s="10">
        <v>0</v>
      </c>
      <c r="Q21" s="6">
        <v>0</v>
      </c>
      <c r="R21" s="6">
        <v>0</v>
      </c>
      <c r="S21" s="6">
        <f t="shared" si="3"/>
        <v>10478</v>
      </c>
      <c r="T21" s="6">
        <f t="shared" si="4"/>
        <v>1257</v>
      </c>
      <c r="U21" s="6">
        <v>0</v>
      </c>
      <c r="V21" s="6">
        <v>403</v>
      </c>
      <c r="W21" s="20">
        <f t="shared" si="5"/>
        <v>8818</v>
      </c>
      <c r="X21" s="6"/>
      <c r="Y21" s="6">
        <f t="shared" si="6"/>
        <v>1362</v>
      </c>
      <c r="Z21" s="7"/>
      <c r="AA21" s="7"/>
      <c r="AB21" s="6"/>
      <c r="AC21" s="6"/>
      <c r="AD21" s="6"/>
    </row>
    <row r="22" spans="1:30" ht="14.25" customHeight="1">
      <c r="A22" s="16">
        <v>6</v>
      </c>
      <c r="B22" s="16"/>
      <c r="C22" s="3" t="s">
        <v>47</v>
      </c>
      <c r="D22" s="17" t="s">
        <v>32</v>
      </c>
      <c r="E22" s="3" t="s">
        <v>61</v>
      </c>
      <c r="F22" s="3" t="s">
        <v>74</v>
      </c>
      <c r="G22">
        <v>34712802448</v>
      </c>
      <c r="H22" t="s">
        <v>39</v>
      </c>
      <c r="I22" s="5">
        <v>26</v>
      </c>
      <c r="J22" s="5">
        <v>0</v>
      </c>
      <c r="K22" s="5">
        <f t="shared" si="1"/>
        <v>403</v>
      </c>
      <c r="L22" s="9" t="s">
        <v>42</v>
      </c>
      <c r="M22" s="6">
        <f t="shared" si="7"/>
        <v>9100</v>
      </c>
      <c r="N22" s="6">
        <f>J8*I22</f>
        <v>1378</v>
      </c>
      <c r="O22" s="6">
        <f t="shared" si="2"/>
        <v>10478</v>
      </c>
      <c r="P22" s="10">
        <v>0</v>
      </c>
      <c r="Q22" s="6">
        <v>0</v>
      </c>
      <c r="R22" s="6">
        <v>0</v>
      </c>
      <c r="S22" s="6">
        <f t="shared" si="3"/>
        <v>10478</v>
      </c>
      <c r="T22" s="6">
        <f t="shared" si="4"/>
        <v>1257</v>
      </c>
      <c r="U22" s="6">
        <v>0</v>
      </c>
      <c r="V22" s="6">
        <v>403</v>
      </c>
      <c r="W22" s="20">
        <f t="shared" si="5"/>
        <v>8818</v>
      </c>
      <c r="X22" s="6"/>
      <c r="Y22" s="6">
        <f t="shared" si="6"/>
        <v>1362</v>
      </c>
      <c r="Z22" s="7"/>
      <c r="AA22" s="7"/>
      <c r="AB22" s="6"/>
      <c r="AC22" s="6"/>
      <c r="AD22" s="6"/>
    </row>
    <row r="23" spans="1:30">
      <c r="A23" s="3">
        <v>7</v>
      </c>
      <c r="C23" s="3" t="s">
        <v>48</v>
      </c>
      <c r="D23" s="5" t="s">
        <v>32</v>
      </c>
      <c r="E23" s="3" t="s">
        <v>62</v>
      </c>
      <c r="F23" s="3" t="s">
        <v>74</v>
      </c>
      <c r="G23">
        <v>44110101491</v>
      </c>
      <c r="H23" t="s">
        <v>81</v>
      </c>
      <c r="I23" s="5">
        <v>26</v>
      </c>
      <c r="J23" s="5">
        <v>0</v>
      </c>
      <c r="K23" s="5">
        <f t="shared" si="1"/>
        <v>403</v>
      </c>
      <c r="L23" s="5"/>
      <c r="M23" s="6">
        <f t="shared" si="7"/>
        <v>9100</v>
      </c>
      <c r="N23" s="6">
        <f>J8*I23</f>
        <v>1378</v>
      </c>
      <c r="O23" s="6">
        <f t="shared" si="2"/>
        <v>10478</v>
      </c>
      <c r="P23" s="10">
        <v>0</v>
      </c>
      <c r="Q23" s="6">
        <v>0</v>
      </c>
      <c r="R23" s="6">
        <v>0</v>
      </c>
      <c r="S23" s="6">
        <f t="shared" si="3"/>
        <v>10478</v>
      </c>
      <c r="T23" s="6">
        <f t="shared" si="4"/>
        <v>1257</v>
      </c>
      <c r="U23" s="6">
        <v>0</v>
      </c>
      <c r="V23" s="6">
        <v>403</v>
      </c>
      <c r="W23" s="20">
        <f t="shared" si="5"/>
        <v>8818</v>
      </c>
      <c r="X23" s="6"/>
      <c r="Y23" s="6">
        <f t="shared" si="6"/>
        <v>1362</v>
      </c>
      <c r="Z23" s="7"/>
      <c r="AA23" s="7"/>
      <c r="AB23" s="6"/>
      <c r="AC23" s="6"/>
      <c r="AD23" s="6"/>
    </row>
    <row r="24" spans="1:30">
      <c r="A24" s="3">
        <v>8</v>
      </c>
      <c r="C24" s="3" t="s">
        <v>49</v>
      </c>
      <c r="D24" s="5" t="s">
        <v>32</v>
      </c>
      <c r="E24" s="3" t="s">
        <v>63</v>
      </c>
      <c r="F24" s="3" t="s">
        <v>74</v>
      </c>
      <c r="G24">
        <v>35058256605</v>
      </c>
      <c r="H24" t="s">
        <v>82</v>
      </c>
      <c r="I24" s="5">
        <v>26</v>
      </c>
      <c r="J24" s="5">
        <v>0</v>
      </c>
      <c r="K24" s="5">
        <f t="shared" si="1"/>
        <v>403</v>
      </c>
      <c r="L24" s="5"/>
      <c r="M24" s="6">
        <f t="shared" si="7"/>
        <v>9100</v>
      </c>
      <c r="N24" s="6">
        <f>J8*I24</f>
        <v>1378</v>
      </c>
      <c r="O24" s="6">
        <f t="shared" si="2"/>
        <v>10478</v>
      </c>
      <c r="P24" s="10">
        <v>0</v>
      </c>
      <c r="Q24" s="6">
        <v>0</v>
      </c>
      <c r="R24" s="6">
        <v>0</v>
      </c>
      <c r="S24" s="6">
        <f t="shared" si="3"/>
        <v>10478</v>
      </c>
      <c r="T24" s="6">
        <f t="shared" si="4"/>
        <v>1257</v>
      </c>
      <c r="U24" s="6">
        <v>0</v>
      </c>
      <c r="V24" s="6">
        <v>403</v>
      </c>
      <c r="W24" s="20">
        <f t="shared" si="5"/>
        <v>8818</v>
      </c>
      <c r="X24" s="6"/>
      <c r="Y24" s="6">
        <f t="shared" si="6"/>
        <v>1362</v>
      </c>
      <c r="Z24" s="7"/>
      <c r="AA24" s="7"/>
      <c r="AB24" s="6"/>
      <c r="AC24" s="6"/>
      <c r="AD24" s="6"/>
    </row>
    <row r="25" spans="1:30">
      <c r="A25" s="3">
        <v>9</v>
      </c>
      <c r="C25" s="3" t="s">
        <v>33</v>
      </c>
      <c r="D25" s="5" t="s">
        <v>32</v>
      </c>
      <c r="E25" s="3" t="s">
        <v>64</v>
      </c>
      <c r="F25" s="3" t="s">
        <v>74</v>
      </c>
      <c r="G25">
        <v>33882917529</v>
      </c>
      <c r="H25" t="s">
        <v>82</v>
      </c>
      <c r="I25" s="5">
        <v>26</v>
      </c>
      <c r="J25" s="5">
        <v>0</v>
      </c>
      <c r="K25" s="5">
        <f t="shared" si="1"/>
        <v>403</v>
      </c>
      <c r="L25" s="5"/>
      <c r="M25" s="6">
        <f t="shared" si="7"/>
        <v>9100</v>
      </c>
      <c r="N25" s="6">
        <f>J8*I25</f>
        <v>1378</v>
      </c>
      <c r="O25" s="6">
        <f t="shared" si="2"/>
        <v>10478</v>
      </c>
      <c r="P25" s="10">
        <v>0</v>
      </c>
      <c r="Q25" s="6">
        <v>0</v>
      </c>
      <c r="R25" s="6">
        <v>0</v>
      </c>
      <c r="S25" s="6">
        <f t="shared" si="3"/>
        <v>10478</v>
      </c>
      <c r="T25" s="6">
        <f t="shared" si="4"/>
        <v>1257</v>
      </c>
      <c r="U25" s="6">
        <v>0</v>
      </c>
      <c r="V25" s="6">
        <v>403</v>
      </c>
      <c r="W25" s="20">
        <f t="shared" si="5"/>
        <v>8818</v>
      </c>
      <c r="X25" s="6"/>
      <c r="Y25" s="6">
        <f t="shared" si="6"/>
        <v>1362</v>
      </c>
      <c r="Z25" s="7"/>
      <c r="AA25" s="7"/>
      <c r="AB25" s="6"/>
      <c r="AC25" s="6"/>
      <c r="AD25" s="6"/>
    </row>
    <row r="26" spans="1:30">
      <c r="A26" s="3">
        <v>10</v>
      </c>
      <c r="C26" s="3" t="s">
        <v>50</v>
      </c>
      <c r="D26" s="5" t="s">
        <v>32</v>
      </c>
      <c r="E26" s="3" t="s">
        <v>65</v>
      </c>
      <c r="F26" s="3" t="s">
        <v>74</v>
      </c>
      <c r="G26">
        <v>33625026797</v>
      </c>
      <c r="H26" t="s">
        <v>82</v>
      </c>
      <c r="I26" s="5">
        <v>26</v>
      </c>
      <c r="J26" s="5">
        <v>0</v>
      </c>
      <c r="K26" s="5">
        <f t="shared" si="1"/>
        <v>403</v>
      </c>
      <c r="L26" s="5"/>
      <c r="M26" s="6">
        <f t="shared" si="7"/>
        <v>9100</v>
      </c>
      <c r="N26" s="6">
        <f>J8*I26</f>
        <v>1378</v>
      </c>
      <c r="O26" s="6">
        <f t="shared" si="2"/>
        <v>10478</v>
      </c>
      <c r="P26" s="10">
        <v>0</v>
      </c>
      <c r="Q26" s="6">
        <v>0</v>
      </c>
      <c r="R26" s="6">
        <v>0</v>
      </c>
      <c r="S26" s="6">
        <f t="shared" si="3"/>
        <v>10478</v>
      </c>
      <c r="T26" s="6">
        <f t="shared" si="4"/>
        <v>1257</v>
      </c>
      <c r="U26" s="6">
        <v>0</v>
      </c>
      <c r="V26" s="6">
        <v>403</v>
      </c>
      <c r="W26" s="20">
        <f t="shared" si="5"/>
        <v>8818</v>
      </c>
      <c r="X26" s="6"/>
      <c r="Y26" s="6">
        <f t="shared" si="6"/>
        <v>1362</v>
      </c>
      <c r="Z26" s="7"/>
      <c r="AA26" s="7"/>
      <c r="AB26" s="6"/>
      <c r="AC26" s="6"/>
      <c r="AD26" s="6"/>
    </row>
    <row r="27" spans="1:30">
      <c r="A27" s="3">
        <v>11</v>
      </c>
      <c r="C27" s="3" t="s">
        <v>43</v>
      </c>
      <c r="D27" s="5" t="s">
        <v>32</v>
      </c>
      <c r="E27" s="3" t="s">
        <v>66</v>
      </c>
      <c r="F27" s="3" t="s">
        <v>74</v>
      </c>
      <c r="G27">
        <v>34042253586</v>
      </c>
      <c r="H27" t="s">
        <v>82</v>
      </c>
      <c r="I27" s="5">
        <v>26</v>
      </c>
      <c r="J27" s="5">
        <v>0</v>
      </c>
      <c r="K27" s="5">
        <f t="shared" si="1"/>
        <v>403</v>
      </c>
      <c r="L27" s="5"/>
      <c r="M27" s="6">
        <f t="shared" si="7"/>
        <v>9100</v>
      </c>
      <c r="N27" s="6">
        <f>J8*I27</f>
        <v>1378</v>
      </c>
      <c r="O27" s="6">
        <f t="shared" si="2"/>
        <v>10478</v>
      </c>
      <c r="P27" s="10">
        <v>0</v>
      </c>
      <c r="Q27" s="6">
        <v>0</v>
      </c>
      <c r="R27" s="6">
        <v>0</v>
      </c>
      <c r="S27" s="6">
        <f t="shared" si="3"/>
        <v>10478</v>
      </c>
      <c r="T27" s="6">
        <f t="shared" si="4"/>
        <v>1257</v>
      </c>
      <c r="U27" s="6">
        <v>0</v>
      </c>
      <c r="V27" s="6">
        <v>403</v>
      </c>
      <c r="W27" s="20">
        <f t="shared" si="5"/>
        <v>8818</v>
      </c>
      <c r="X27" s="6"/>
      <c r="Y27" s="6">
        <f t="shared" si="6"/>
        <v>1362</v>
      </c>
      <c r="Z27" s="7"/>
      <c r="AA27" s="7"/>
      <c r="AB27" s="6"/>
      <c r="AC27" s="6"/>
      <c r="AD27" s="6"/>
    </row>
    <row r="28" spans="1:30">
      <c r="A28" s="3">
        <v>12</v>
      </c>
      <c r="C28" s="3" t="s">
        <v>51</v>
      </c>
      <c r="D28" s="5" t="s">
        <v>32</v>
      </c>
      <c r="E28" s="3" t="s">
        <v>67</v>
      </c>
      <c r="F28" s="3" t="s">
        <v>74</v>
      </c>
      <c r="G28">
        <v>31152596155</v>
      </c>
      <c r="H28" t="s">
        <v>79</v>
      </c>
      <c r="I28" s="5">
        <v>26</v>
      </c>
      <c r="J28" s="5">
        <v>0</v>
      </c>
      <c r="K28" s="5">
        <f t="shared" si="1"/>
        <v>403</v>
      </c>
      <c r="L28" s="5"/>
      <c r="M28" s="6">
        <f t="shared" si="7"/>
        <v>9100</v>
      </c>
      <c r="N28" s="10">
        <f>J8*I28</f>
        <v>1378</v>
      </c>
      <c r="O28" s="6">
        <f t="shared" si="2"/>
        <v>10478</v>
      </c>
      <c r="P28" s="10">
        <v>0</v>
      </c>
      <c r="Q28" s="6">
        <v>0</v>
      </c>
      <c r="R28" s="6">
        <v>0</v>
      </c>
      <c r="S28" s="6">
        <f t="shared" si="3"/>
        <v>10478</v>
      </c>
      <c r="T28" s="6">
        <f t="shared" si="4"/>
        <v>1257</v>
      </c>
      <c r="U28" s="6">
        <v>0</v>
      </c>
      <c r="V28" s="6">
        <v>403</v>
      </c>
      <c r="W28" s="20">
        <f t="shared" si="5"/>
        <v>8818</v>
      </c>
      <c r="X28" s="6"/>
      <c r="Y28" s="6">
        <f t="shared" si="6"/>
        <v>1362</v>
      </c>
      <c r="Z28" s="7"/>
      <c r="AA28" s="7"/>
      <c r="AB28" s="6"/>
      <c r="AC28" s="18"/>
      <c r="AD28" s="6"/>
    </row>
    <row r="29" spans="1:30">
      <c r="A29" s="3">
        <v>13</v>
      </c>
      <c r="C29" s="3" t="s">
        <v>52</v>
      </c>
      <c r="D29" s="5" t="s">
        <v>32</v>
      </c>
      <c r="E29" s="3" t="s">
        <v>68</v>
      </c>
      <c r="F29" s="3" t="s">
        <v>74</v>
      </c>
      <c r="G29">
        <v>38072991030</v>
      </c>
      <c r="H29" t="s">
        <v>83</v>
      </c>
      <c r="I29" s="5">
        <v>26</v>
      </c>
      <c r="J29" s="5">
        <v>0</v>
      </c>
      <c r="K29" s="5">
        <f t="shared" si="1"/>
        <v>403</v>
      </c>
      <c r="L29" s="5"/>
      <c r="M29" s="6">
        <f t="shared" si="7"/>
        <v>9100</v>
      </c>
      <c r="N29" s="6">
        <f>J8*I29</f>
        <v>1378</v>
      </c>
      <c r="O29" s="6">
        <f t="shared" si="2"/>
        <v>10478</v>
      </c>
      <c r="P29" s="10">
        <v>0</v>
      </c>
      <c r="Q29" s="6">
        <v>0</v>
      </c>
      <c r="R29" s="6">
        <v>0</v>
      </c>
      <c r="S29" s="6">
        <f t="shared" si="3"/>
        <v>10478</v>
      </c>
      <c r="T29" s="6">
        <f t="shared" si="4"/>
        <v>1257</v>
      </c>
      <c r="U29" s="6">
        <v>0</v>
      </c>
      <c r="V29" s="6">
        <v>403</v>
      </c>
      <c r="W29" s="20">
        <f t="shared" si="5"/>
        <v>8818</v>
      </c>
      <c r="X29" s="6"/>
      <c r="Y29" s="6">
        <f t="shared" si="6"/>
        <v>1362</v>
      </c>
      <c r="Z29" s="7"/>
      <c r="AA29" s="7"/>
      <c r="AB29" s="6"/>
      <c r="AC29" s="18"/>
      <c r="AD29" s="6"/>
    </row>
    <row r="30" spans="1:30">
      <c r="A30" s="3">
        <v>14</v>
      </c>
      <c r="C30" s="3" t="s">
        <v>53</v>
      </c>
      <c r="D30" s="5" t="s">
        <v>32</v>
      </c>
      <c r="E30" s="3" t="s">
        <v>69</v>
      </c>
      <c r="F30" s="3" t="s">
        <v>74</v>
      </c>
      <c r="G30" t="s">
        <v>76</v>
      </c>
      <c r="H30" t="s">
        <v>84</v>
      </c>
      <c r="I30" s="5">
        <v>26</v>
      </c>
      <c r="J30" s="5">
        <v>0</v>
      </c>
      <c r="K30" s="5">
        <v>390</v>
      </c>
      <c r="L30" s="5"/>
      <c r="M30" s="6">
        <f t="shared" si="7"/>
        <v>9100</v>
      </c>
      <c r="N30" s="6">
        <f>J8*I30</f>
        <v>1378</v>
      </c>
      <c r="O30" s="6">
        <f t="shared" si="2"/>
        <v>10478</v>
      </c>
      <c r="P30" s="10">
        <v>0</v>
      </c>
      <c r="Q30" s="6">
        <v>0</v>
      </c>
      <c r="R30" s="6">
        <v>0</v>
      </c>
      <c r="S30" s="6">
        <f t="shared" si="3"/>
        <v>10478</v>
      </c>
      <c r="T30" s="6">
        <f t="shared" si="4"/>
        <v>1257</v>
      </c>
      <c r="U30" s="6"/>
      <c r="V30" s="6">
        <v>403</v>
      </c>
      <c r="W30" s="20">
        <f t="shared" si="5"/>
        <v>8818</v>
      </c>
      <c r="X30" s="6"/>
      <c r="Y30" s="6">
        <f t="shared" si="6"/>
        <v>1362</v>
      </c>
      <c r="Z30" s="7"/>
      <c r="AA30" s="7"/>
      <c r="AB30" s="6"/>
      <c r="AC30" s="18"/>
      <c r="AD30" s="6"/>
    </row>
    <row r="31" spans="1:30">
      <c r="A31" s="3">
        <v>15</v>
      </c>
      <c r="C31" s="3" t="s">
        <v>54</v>
      </c>
      <c r="D31" s="5" t="s">
        <v>32</v>
      </c>
      <c r="E31" s="3" t="s">
        <v>70</v>
      </c>
      <c r="F31" s="3" t="s">
        <v>74</v>
      </c>
      <c r="G31" t="s">
        <v>77</v>
      </c>
      <c r="H31" t="s">
        <v>85</v>
      </c>
      <c r="I31" s="5">
        <v>26</v>
      </c>
      <c r="J31" s="5">
        <v>0</v>
      </c>
      <c r="K31" s="5">
        <f t="shared" si="1"/>
        <v>403</v>
      </c>
      <c r="L31" s="5"/>
      <c r="M31" s="6">
        <f t="shared" si="7"/>
        <v>9100</v>
      </c>
      <c r="N31" s="6">
        <f>J8*I31</f>
        <v>1378</v>
      </c>
      <c r="O31" s="6">
        <f t="shared" si="2"/>
        <v>10478</v>
      </c>
      <c r="P31" s="10">
        <v>0</v>
      </c>
      <c r="Q31" s="6">
        <v>0</v>
      </c>
      <c r="R31" s="6">
        <v>0</v>
      </c>
      <c r="S31" s="6">
        <f t="shared" si="3"/>
        <v>10478</v>
      </c>
      <c r="T31" s="6">
        <f t="shared" si="4"/>
        <v>1257</v>
      </c>
      <c r="U31" s="6">
        <v>0</v>
      </c>
      <c r="V31" s="6">
        <v>403</v>
      </c>
      <c r="W31" s="20">
        <f t="shared" si="5"/>
        <v>8818</v>
      </c>
      <c r="X31" s="6"/>
      <c r="Y31" s="6">
        <f t="shared" si="6"/>
        <v>1362</v>
      </c>
      <c r="Z31" s="7"/>
      <c r="AA31" s="7"/>
      <c r="AB31" s="6"/>
      <c r="AC31" s="18"/>
      <c r="AD31" s="6"/>
    </row>
    <row r="32" spans="1:30">
      <c r="A32" s="3">
        <v>16</v>
      </c>
      <c r="C32" s="3" t="s">
        <v>55</v>
      </c>
      <c r="D32" s="5" t="s">
        <v>32</v>
      </c>
      <c r="E32" s="3" t="s">
        <v>71</v>
      </c>
      <c r="F32" s="3" t="s">
        <v>74</v>
      </c>
      <c r="G32" t="s">
        <v>78</v>
      </c>
      <c r="H32" t="s">
        <v>80</v>
      </c>
      <c r="I32" s="5">
        <v>26</v>
      </c>
      <c r="J32" s="5">
        <v>0</v>
      </c>
      <c r="K32" s="5">
        <f t="shared" si="1"/>
        <v>403</v>
      </c>
      <c r="L32" s="5"/>
      <c r="M32" s="6">
        <f t="shared" si="7"/>
        <v>9100</v>
      </c>
      <c r="N32" s="6">
        <f>J8*I32</f>
        <v>1378</v>
      </c>
      <c r="O32" s="6">
        <f t="shared" si="2"/>
        <v>10478</v>
      </c>
      <c r="P32" s="10">
        <v>0</v>
      </c>
      <c r="Q32" s="6">
        <v>0</v>
      </c>
      <c r="R32" s="6">
        <v>0</v>
      </c>
      <c r="S32" s="6">
        <f t="shared" si="3"/>
        <v>10478</v>
      </c>
      <c r="T32" s="6">
        <f t="shared" si="4"/>
        <v>1257</v>
      </c>
      <c r="U32" s="6">
        <v>0</v>
      </c>
      <c r="V32" s="6">
        <v>403</v>
      </c>
      <c r="W32" s="20">
        <f t="shared" si="5"/>
        <v>8818</v>
      </c>
      <c r="X32" s="6"/>
      <c r="Y32" s="6">
        <f t="shared" si="6"/>
        <v>1362</v>
      </c>
      <c r="Z32" s="7"/>
      <c r="AA32" s="7"/>
      <c r="AB32" s="6"/>
      <c r="AC32" s="18"/>
      <c r="AD32" s="6"/>
    </row>
    <row r="33" spans="1:30">
      <c r="A33" s="8"/>
      <c r="B33" s="8" t="s">
        <v>34</v>
      </c>
      <c r="C33" s="8"/>
      <c r="D33" s="9"/>
      <c r="E33" s="9"/>
      <c r="F33" s="9"/>
      <c r="G33" s="9"/>
      <c r="H33" s="9"/>
      <c r="I33" s="9"/>
      <c r="J33" s="9"/>
      <c r="K33" s="5"/>
      <c r="L33" s="5"/>
      <c r="M33" s="20">
        <f>SUM(M17:M32)</f>
        <v>147160</v>
      </c>
      <c r="N33" s="20">
        <f>SUM(N17:N32)</f>
        <v>22282</v>
      </c>
      <c r="O33" s="20">
        <f>SUM(O17:O32)</f>
        <v>169442</v>
      </c>
      <c r="P33" s="20">
        <f t="shared" ref="P33" si="8">275/26*I33</f>
        <v>0</v>
      </c>
      <c r="Q33" s="6">
        <v>0</v>
      </c>
      <c r="R33" s="20">
        <v>0</v>
      </c>
      <c r="S33" s="20">
        <f>SUM(S17:S32)</f>
        <v>169442</v>
      </c>
      <c r="T33" s="20">
        <f>SUM(T17:T32)</f>
        <v>20328</v>
      </c>
      <c r="U33" s="20"/>
      <c r="V33" s="6"/>
      <c r="W33" s="20">
        <f>SUM(W17:W32)</f>
        <v>142597</v>
      </c>
      <c r="X33" s="20"/>
      <c r="Y33" s="6">
        <f t="shared" si="6"/>
        <v>22027</v>
      </c>
      <c r="Z33" s="7"/>
      <c r="AA33" s="7"/>
      <c r="AB33" s="6"/>
      <c r="AC33" s="6"/>
      <c r="AD33" s="6"/>
    </row>
    <row r="34" spans="1:30">
      <c r="D34" s="5"/>
      <c r="E34" s="5"/>
      <c r="F34" s="5"/>
      <c r="G34" s="5"/>
      <c r="H34" s="5"/>
      <c r="I34" s="5"/>
      <c r="J34" s="5"/>
      <c r="K34" s="5"/>
      <c r="L34" s="5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7"/>
      <c r="AA34" s="7"/>
      <c r="AB34" s="6"/>
      <c r="AC34" s="6"/>
      <c r="AD34" s="6"/>
    </row>
    <row r="35" spans="1:30">
      <c r="D35" s="5"/>
      <c r="E35" s="5"/>
      <c r="F35" s="5"/>
      <c r="G35" s="5"/>
      <c r="H35" s="5"/>
      <c r="I35" s="5"/>
      <c r="J35" s="5"/>
      <c r="K35" s="5"/>
      <c r="L35" s="5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7"/>
      <c r="AA35" s="7"/>
      <c r="AB35" s="6"/>
      <c r="AC35" s="6"/>
      <c r="AD35" s="6"/>
    </row>
    <row r="36" spans="1:30">
      <c r="D36" s="5"/>
      <c r="E36" s="5"/>
      <c r="F36" s="5"/>
      <c r="G36" s="5"/>
      <c r="H36" s="5"/>
      <c r="I36" s="5"/>
      <c r="J36" s="5"/>
      <c r="K36" s="5"/>
      <c r="L36" s="5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6"/>
      <c r="AC36" s="6"/>
      <c r="AD36" s="6"/>
    </row>
    <row r="37" spans="1:30">
      <c r="D37" s="5"/>
      <c r="E37" s="5"/>
      <c r="F37" s="5"/>
      <c r="G37" s="5"/>
      <c r="H37" s="5"/>
      <c r="I37" s="5"/>
      <c r="J37" s="5"/>
      <c r="K37" s="5"/>
      <c r="L37" s="5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7"/>
      <c r="AA37" s="7"/>
      <c r="AB37" s="6"/>
      <c r="AC37" s="6"/>
      <c r="AD37" s="6"/>
    </row>
    <row r="38" spans="1:30">
      <c r="D38" s="5"/>
      <c r="E38" s="5"/>
      <c r="F38" s="5"/>
      <c r="G38" s="5"/>
      <c r="H38" s="5"/>
      <c r="I38" s="5"/>
      <c r="J38" s="5"/>
      <c r="K38" s="5"/>
      <c r="L38" s="5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7"/>
      <c r="AA38" s="7"/>
      <c r="AB38" s="6"/>
      <c r="AC38" s="6"/>
      <c r="AD38" s="6"/>
    </row>
    <row r="39" spans="1:30">
      <c r="D39" s="5"/>
      <c r="E39" s="5"/>
      <c r="F39" s="5"/>
      <c r="G39" s="5"/>
      <c r="H39" s="5"/>
      <c r="I39" s="5"/>
      <c r="J39" s="5"/>
      <c r="K39" s="5"/>
      <c r="L39" s="5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7"/>
      <c r="AA39" s="7"/>
      <c r="AB39" s="6"/>
      <c r="AC39" s="6"/>
      <c r="AD39" s="6"/>
    </row>
    <row r="40" spans="1:30">
      <c r="D40" s="5"/>
      <c r="E40" s="5"/>
      <c r="F40" s="5"/>
      <c r="G40" s="5"/>
      <c r="H40" s="5"/>
      <c r="I40" s="5"/>
      <c r="J40" s="5"/>
      <c r="K40" s="5"/>
      <c r="L40" s="5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7"/>
      <c r="AA40" s="7"/>
      <c r="AB40" s="6"/>
      <c r="AC40" s="6"/>
      <c r="AD40" s="6"/>
    </row>
    <row r="41" spans="1:30">
      <c r="D41" s="5"/>
      <c r="E41" s="5"/>
      <c r="F41" s="5"/>
      <c r="G41" s="5"/>
      <c r="H41" s="5"/>
      <c r="I41" s="5"/>
      <c r="J41" s="5"/>
      <c r="K41" s="5"/>
      <c r="L41" s="5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7"/>
      <c r="AA41" s="7"/>
      <c r="AB41" s="6"/>
      <c r="AC41" s="6"/>
      <c r="AD41" s="6"/>
    </row>
    <row r="42" spans="1:30">
      <c r="D42" s="5"/>
      <c r="E42" s="5"/>
      <c r="F42" s="5"/>
      <c r="G42" s="5"/>
      <c r="H42" s="5"/>
      <c r="I42" s="5"/>
      <c r="J42" s="5"/>
      <c r="K42" s="5"/>
      <c r="L42" s="5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7"/>
      <c r="AA42" s="7"/>
      <c r="AB42" s="6"/>
      <c r="AC42" s="6"/>
      <c r="AD42" s="6"/>
    </row>
  </sheetData>
  <mergeCells count="27">
    <mergeCell ref="A1:Y1"/>
    <mergeCell ref="A3:Y3"/>
    <mergeCell ref="B5:J5"/>
    <mergeCell ref="A15:A16"/>
    <mergeCell ref="B15:B16"/>
    <mergeCell ref="C15:C16"/>
    <mergeCell ref="D15:D16"/>
    <mergeCell ref="E15:E16"/>
    <mergeCell ref="G15:G16"/>
    <mergeCell ref="H15:H16"/>
    <mergeCell ref="Y15:Y16"/>
    <mergeCell ref="I15:I16"/>
    <mergeCell ref="J15:J16"/>
    <mergeCell ref="M15:M16"/>
    <mergeCell ref="N15:N16"/>
    <mergeCell ref="O15:O16"/>
    <mergeCell ref="P15:P16"/>
    <mergeCell ref="Q15:Q16"/>
    <mergeCell ref="R15:R16"/>
    <mergeCell ref="S15:S16"/>
    <mergeCell ref="T15:V15"/>
    <mergeCell ref="AD15:AD16"/>
    <mergeCell ref="W15:W16"/>
    <mergeCell ref="Z15:Z16"/>
    <mergeCell ref="AA15:AA16"/>
    <mergeCell ref="AB15:AB16"/>
    <mergeCell ref="AC15:A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Bithal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2020-04-02T05:17:24Z</dcterms:modified>
</cp:coreProperties>
</file>